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15" windowHeight="8505" activeTab="0"/>
  </bookViews>
  <sheets>
    <sheet name="補正結果(R2修正版）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<sst xmlns="http://schemas.openxmlformats.org/spreadsheetml/2006/main" count="56" uniqueCount="41">
  <si>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補正係数</t>
  </si>
  <si>
    <t>補正かぶり</t>
  </si>
  <si>
    <t>1/c=</t>
  </si>
  <si>
    <t>c=</t>
  </si>
  <si>
    <t>x(cm)</t>
  </si>
  <si>
    <t>↓</t>
  </si>
  <si>
    <t>測定かぶり
(cm)</t>
  </si>
  <si>
    <t>鉄筋間隔(cm)</t>
  </si>
  <si>
    <t>平均間隔</t>
  </si>
  <si>
    <t>補正値</t>
  </si>
  <si>
    <t>補正かぶり
(mm)</t>
  </si>
  <si>
    <t>設定値</t>
  </si>
  <si>
    <t>入力⇒</t>
  </si>
  <si>
    <t>間隔y</t>
  </si>
  <si>
    <t>a</t>
  </si>
  <si>
    <t>1/a</t>
  </si>
  <si>
    <t>y1</t>
  </si>
  <si>
    <t>y2</t>
  </si>
  <si>
    <t>y (cm)</t>
  </si>
  <si>
    <t>z (mm)</t>
  </si>
  <si>
    <t>↑</t>
  </si>
  <si>
    <t>測定値入力</t>
  </si>
  <si>
    <t>回帰</t>
  </si>
  <si>
    <r>
      <t>x</t>
    </r>
    <r>
      <rPr>
        <vertAlign val="superscript"/>
        <sz val="11"/>
        <rFont val="ＭＳ Ｐゴシック"/>
        <family val="3"/>
      </rPr>
      <t>2</t>
    </r>
  </si>
  <si>
    <t>y3</t>
  </si>
  <si>
    <t>y4</t>
  </si>
  <si>
    <t>y5</t>
  </si>
  <si>
    <t>間隔</t>
  </si>
  <si>
    <t>No.</t>
  </si>
  <si>
    <t>表1　かぶりの測定と、実測との差</t>
  </si>
  <si>
    <t>図5　鉄筋間隔と誤差の関係</t>
  </si>
  <si>
    <t>表2　鉄筋間隔の影響</t>
  </si>
  <si>
    <t>図6　鉄筋間隔の補正係数</t>
  </si>
  <si>
    <t>図7　鉄筋間隔</t>
  </si>
  <si>
    <t>表3　かぶりの補正</t>
  </si>
  <si>
    <t>-b/c=</t>
  </si>
  <si>
    <t>-b=</t>
  </si>
  <si>
    <t>板で設定したかぶり</t>
  </si>
  <si>
    <t>設定した鉄筋間隔（y1～y5，単位cm)条件ごとの
かぶり測定結果(単位mm)</t>
  </si>
  <si>
    <t>設定した鉄筋間隔ごとに，かぶりの影響を表す係数aが求められている。　　　</t>
  </si>
  <si>
    <t>設定した鉄筋間隔（y1～y5，単位cm)条件ごとの
かぶり測定誤差ｅ(単位mm)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</si>
</sst>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  <numFmt numFmtId="179" formatCode="0.0_ "/>
    <numFmt numFmtId="180" formatCode="0_);[Red]\(0\)"/>
    <numFmt numFmtId="181" formatCode="0.0000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1"/>
      <color indexed="20"/>
      <name val="ＭＳ Ｐゴシック"/>
      <family val="3"/>
    </font>
    <font>
      <sz val="10.1"/>
      <color indexed="17"/>
      <name val="ＭＳ Ｐゴシック"/>
      <family val="3"/>
    </font>
    <font>
      <sz val="10.1"/>
      <color indexed="10"/>
      <name val="ＭＳ Ｐゴシック"/>
      <family val="3"/>
    </font>
    <font>
      <sz val="10.1"/>
      <color indexed="12"/>
      <name val="ＭＳ Ｐゴシック"/>
      <family val="3"/>
    </font>
    <font>
      <vertAlign val="superscript"/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vertAlign val="superscript"/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008000"/>
      <name val="ＭＳ Ｐゴシック"/>
      <family val="3"/>
    </font>
    <font>
      <sz val="11"/>
      <color rgb="FF800080"/>
      <name val="ＭＳ Ｐゴシック"/>
      <family val="3"/>
    </font>
    <font>
      <sz val="11"/>
      <color rgb="FFFF00FF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79" fontId="0" fillId="37" borderId="15" xfId="0" applyNumberFormat="1" applyFill="1" applyBorder="1" applyAlignment="1">
      <alignment horizontal="center" vertical="center"/>
    </xf>
    <xf numFmtId="179" fontId="0" fillId="38" borderId="15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179" fontId="0" fillId="37" borderId="17" xfId="0" applyNumberFormat="1" applyFill="1" applyBorder="1" applyAlignment="1">
      <alignment horizontal="center" vertical="center"/>
    </xf>
    <xf numFmtId="179" fontId="0" fillId="38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179" fontId="0" fillId="37" borderId="18" xfId="0" applyNumberFormat="1" applyFill="1" applyBorder="1" applyAlignment="1">
      <alignment horizontal="center" vertical="center"/>
    </xf>
    <xf numFmtId="179" fontId="0" fillId="38" borderId="18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0" fontId="0" fillId="35" borderId="14" xfId="0" applyFill="1" applyBorder="1" applyAlignment="1">
      <alignment vertical="center" shrinkToFit="1"/>
    </xf>
    <xf numFmtId="0" fontId="0" fillId="35" borderId="16" xfId="0" applyFill="1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55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179" fontId="0" fillId="33" borderId="28" xfId="0" applyNumberFormat="1" applyFill="1" applyBorder="1" applyAlignment="1">
      <alignment horizontal="center" vertical="center" shrinkToFit="1"/>
    </xf>
    <xf numFmtId="179" fontId="0" fillId="33" borderId="29" xfId="0" applyNumberFormat="1" applyFill="1" applyBorder="1" applyAlignment="1">
      <alignment horizontal="center" vertical="center" shrinkToFit="1"/>
    </xf>
    <xf numFmtId="179" fontId="0" fillId="33" borderId="30" xfId="0" applyNumberFormat="1" applyFill="1" applyBorder="1" applyAlignment="1">
      <alignment horizontal="center" vertical="center" shrinkToFit="1"/>
    </xf>
    <xf numFmtId="179" fontId="0" fillId="33" borderId="20" xfId="0" applyNumberFormat="1" applyFill="1" applyBorder="1" applyAlignment="1">
      <alignment horizontal="center" vertical="center" shrinkToFit="1"/>
    </xf>
    <xf numFmtId="179" fontId="0" fillId="33" borderId="21" xfId="0" applyNumberFormat="1" applyFill="1" applyBorder="1" applyAlignment="1">
      <alignment horizontal="center" vertical="center" shrinkToFit="1"/>
    </xf>
    <xf numFmtId="179" fontId="0" fillId="33" borderId="22" xfId="0" applyNumberFormat="1" applyFill="1" applyBorder="1" applyAlignment="1">
      <alignment horizontal="center" vertical="center" shrinkToFit="1"/>
    </xf>
    <xf numFmtId="187" fontId="0" fillId="0" borderId="0" xfId="0" applyNumberFormat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179" fontId="0" fillId="33" borderId="31" xfId="0" applyNumberFormat="1" applyFill="1" applyBorder="1" applyAlignment="1">
      <alignment horizontal="center" vertical="center" shrinkToFit="1"/>
    </xf>
    <xf numFmtId="179" fontId="0" fillId="33" borderId="23" xfId="0" applyNumberFormat="1" applyFill="1" applyBorder="1" applyAlignment="1">
      <alignment horizontal="center" vertical="center" shrinkToFit="1"/>
    </xf>
    <xf numFmtId="0" fontId="0" fillId="39" borderId="32" xfId="0" applyNumberFormat="1" applyFill="1" applyBorder="1" applyAlignment="1">
      <alignment vertical="center" shrinkToFit="1"/>
    </xf>
    <xf numFmtId="0" fontId="0" fillId="39" borderId="26" xfId="0" applyNumberFormat="1" applyFill="1" applyBorder="1" applyAlignment="1">
      <alignment vertical="center" shrinkToFit="1"/>
    </xf>
    <xf numFmtId="0" fontId="0" fillId="39" borderId="27" xfId="0" applyNumberFormat="1" applyFill="1" applyBorder="1" applyAlignment="1">
      <alignment vertical="center" shrinkToFit="1"/>
    </xf>
    <xf numFmtId="0" fontId="0" fillId="39" borderId="33" xfId="0" applyNumberFormat="1" applyFill="1" applyBorder="1" applyAlignment="1">
      <alignment vertical="center" shrinkToFit="1"/>
    </xf>
    <xf numFmtId="0" fontId="0" fillId="39" borderId="29" xfId="0" applyNumberFormat="1" applyFill="1" applyBorder="1" applyAlignment="1">
      <alignment vertical="center" shrinkToFit="1"/>
    </xf>
    <xf numFmtId="0" fontId="0" fillId="39" borderId="31" xfId="0" applyNumberFormat="1" applyFill="1" applyBorder="1" applyAlignment="1">
      <alignment vertical="center" shrinkToFit="1"/>
    </xf>
    <xf numFmtId="0" fontId="0" fillId="39" borderId="34" xfId="0" applyNumberFormat="1" applyFill="1" applyBorder="1" applyAlignment="1">
      <alignment vertical="center" shrinkToFit="1"/>
    </xf>
    <xf numFmtId="0" fontId="0" fillId="39" borderId="21" xfId="0" applyNumberFormat="1" applyFill="1" applyBorder="1" applyAlignment="1">
      <alignment vertical="center" shrinkToFit="1"/>
    </xf>
    <xf numFmtId="0" fontId="0" fillId="39" borderId="23" xfId="0" applyNumberFormat="1" applyFill="1" applyBorder="1" applyAlignment="1">
      <alignment vertical="center" shrinkToFit="1"/>
    </xf>
    <xf numFmtId="0" fontId="0" fillId="39" borderId="29" xfId="0" applyNumberFormat="1" applyFill="1" applyBorder="1" applyAlignment="1">
      <alignment vertical="center"/>
    </xf>
    <xf numFmtId="0" fontId="0" fillId="39" borderId="35" xfId="0" applyNumberFormat="1" applyFill="1" applyBorder="1" applyAlignment="1">
      <alignment vertical="center"/>
    </xf>
    <xf numFmtId="0" fontId="0" fillId="39" borderId="26" xfId="0" applyNumberFormat="1" applyFill="1" applyBorder="1" applyAlignment="1">
      <alignment vertical="center"/>
    </xf>
    <xf numFmtId="0" fontId="0" fillId="39" borderId="27" xfId="0" applyNumberFormat="1" applyFill="1" applyBorder="1" applyAlignment="1">
      <alignment vertical="center"/>
    </xf>
    <xf numFmtId="0" fontId="0" fillId="39" borderId="28" xfId="0" applyNumberFormat="1" applyFill="1" applyBorder="1" applyAlignment="1">
      <alignment vertical="center"/>
    </xf>
    <xf numFmtId="0" fontId="0" fillId="39" borderId="31" xfId="0" applyNumberFormat="1" applyFill="1" applyBorder="1" applyAlignment="1">
      <alignment vertical="center"/>
    </xf>
    <xf numFmtId="0" fontId="0" fillId="39" borderId="20" xfId="0" applyNumberFormat="1" applyFill="1" applyBorder="1" applyAlignment="1">
      <alignment vertical="center"/>
    </xf>
    <xf numFmtId="0" fontId="0" fillId="39" borderId="21" xfId="0" applyNumberFormat="1" applyFill="1" applyBorder="1" applyAlignment="1">
      <alignment vertical="center"/>
    </xf>
    <xf numFmtId="0" fontId="0" fillId="39" borderId="23" xfId="0" applyNumberFormat="1" applyFill="1" applyBorder="1" applyAlignment="1">
      <alignment vertical="center"/>
    </xf>
    <xf numFmtId="179" fontId="0" fillId="33" borderId="26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89" fontId="55" fillId="0" borderId="1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57" fillId="0" borderId="1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9" fontId="58" fillId="0" borderId="10" xfId="0" applyNumberFormat="1" applyFont="1" applyFill="1" applyBorder="1" applyAlignment="1">
      <alignment vertical="center"/>
    </xf>
    <xf numFmtId="0" fontId="0" fillId="39" borderId="34" xfId="0" applyFill="1" applyBorder="1" applyAlignment="1">
      <alignment horizontal="center" vertical="center"/>
    </xf>
    <xf numFmtId="179" fontId="0" fillId="33" borderId="27" xfId="0" applyNumberFormat="1" applyFill="1" applyBorder="1" applyAlignment="1">
      <alignment horizontal="center" vertical="center" shrinkToFit="1"/>
    </xf>
    <xf numFmtId="179" fontId="0" fillId="33" borderId="15" xfId="0" applyNumberForma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179" fontId="0" fillId="33" borderId="18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0125"/>
          <c:w val="0.59625"/>
          <c:h val="0.93075"/>
        </c:manualLayout>
      </c:layout>
      <c:scatterChart>
        <c:scatterStyle val="lineMarker"/>
        <c:varyColors val="0"/>
        <c:ser>
          <c:idx val="0"/>
          <c:order val="0"/>
          <c:tx>
            <c:v>間隔y1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間隔1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間隔1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'補正結果(R2修正版）'!$H$13:$H$17</c:f>
              <c:numCache/>
            </c:numRef>
          </c:yVal>
          <c:smooth val="0"/>
        </c:ser>
        <c:ser>
          <c:idx val="1"/>
          <c:order val="1"/>
          <c:tx>
            <c:v>間隔y2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name>間隔2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間隔2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'補正結果(R2修正版）'!$I$13:$I$17</c:f>
              <c:numCache/>
            </c:numRef>
          </c:yVal>
          <c:smooth val="0"/>
        </c:ser>
        <c:ser>
          <c:idx val="2"/>
          <c:order val="2"/>
          <c:tx>
            <c:v>間隔y3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trendline>
            <c:name>間隔3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間隔3</c:nam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'補正結果(R2修正版）'!$J$13:$J$17</c:f>
              <c:numCache/>
            </c:numRef>
          </c:yVal>
          <c:smooth val="0"/>
        </c:ser>
        <c:ser>
          <c:idx val="3"/>
          <c:order val="3"/>
          <c:tx>
            <c:v>間隔y4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name>間隔4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'補正結果(R2修正版）'!$K$13:$K$17</c:f>
              <c:numCache/>
            </c:numRef>
          </c:yVal>
          <c:smooth val="0"/>
        </c:ser>
        <c:ser>
          <c:idx val="4"/>
          <c:order val="4"/>
          <c:tx>
            <c:v>間隔y5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name>間隔5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間隔5</c:name>
            <c:spPr>
              <a:ln w="254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'補正結果(R2修正版）'!$L$13:$L$17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'補正結果(R2修正版）'!$J$19</c:f>
              <c:numCache/>
            </c:numRef>
          </c:xVal>
          <c:yVal>
            <c:numRef>
              <c:f>'補正結果(R2修正版）'!$J$19</c:f>
              <c:numCache/>
            </c:numRef>
          </c:yVal>
          <c:smooth val="0"/>
        </c:ser>
        <c:axId val="15575618"/>
        <c:axId val="1156443"/>
      </c:scatterChart>
      <c:valAx>
        <c:axId val="1557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実かぶりの二乗（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</a:t>
                </a:r>
                <a:r>
                  <a:rPr lang="en-US" cap="none" sz="115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6443"/>
        <c:crosses val="autoZero"/>
        <c:crossBetween val="midCat"/>
        <c:dispUnits/>
      </c:valAx>
      <c:valAx>
        <c:axId val="1156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実かぶり－測定かぶり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5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8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702"/>
          <c:y val="0.159"/>
          <c:w val="0.258"/>
          <c:h val="0.4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0075"/>
          <c:w val="0.9452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'補正結果(R2修正版）'!$P$7:$P$11</c:f>
              <c:numCache/>
            </c:numRef>
          </c:xVal>
          <c:yVal>
            <c:numRef>
              <c:f>'補正結果(R2修正版）'!$R$7:$R$11</c:f>
              <c:numCache/>
            </c:numRef>
          </c:yVal>
          <c:smooth val="0"/>
        </c:ser>
        <c:axId val="15033760"/>
        <c:axId val="61221153"/>
      </c:scatterChart>
      <c:valAx>
        <c:axId val="15033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間隔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y (cm)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21153"/>
        <c:crosses val="autoZero"/>
        <c:crossBetween val="midCat"/>
        <c:dispUnits/>
      </c:valAx>
      <c:valAx>
        <c:axId val="612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係数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1/a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3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28575</xdr:rowOff>
    </xdr:from>
    <xdr:to>
      <xdr:col>12</xdr:col>
      <xdr:colOff>485775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1038225" y="3790950"/>
        <a:ext cx="55054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14</xdr:row>
      <xdr:rowOff>57150</xdr:rowOff>
    </xdr:from>
    <xdr:to>
      <xdr:col>18</xdr:col>
      <xdr:colOff>485775</xdr:colOff>
      <xdr:row>26</xdr:row>
      <xdr:rowOff>114300</xdr:rowOff>
    </xdr:to>
    <xdr:graphicFrame>
      <xdr:nvGraphicFramePr>
        <xdr:cNvPr id="2" name="グラフ 2"/>
        <xdr:cNvGraphicFramePr/>
      </xdr:nvGraphicFramePr>
      <xdr:xfrm>
        <a:off x="6638925" y="2962275"/>
        <a:ext cx="29337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323850</xdr:colOff>
      <xdr:row>12</xdr:row>
      <xdr:rowOff>28575</xdr:rowOff>
    </xdr:from>
    <xdr:to>
      <xdr:col>16</xdr:col>
      <xdr:colOff>85725</xdr:colOff>
      <xdr:row>12</xdr:row>
      <xdr:rowOff>161925</xdr:rowOff>
    </xdr:to>
    <xdr:sp>
      <xdr:nvSpPr>
        <xdr:cNvPr id="3" name="AutoShape 3"/>
        <xdr:cNvSpPr>
          <a:spLocks/>
        </xdr:cNvSpPr>
      </xdr:nvSpPr>
      <xdr:spPr>
        <a:xfrm rot="20693734" flipV="1">
          <a:off x="6381750" y="2524125"/>
          <a:ext cx="1781175" cy="133350"/>
        </a:xfrm>
        <a:prstGeom prst="rightArrow">
          <a:avLst>
            <a:gd name="adj" fmla="val 2266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2</xdr:row>
      <xdr:rowOff>95250</xdr:rowOff>
    </xdr:from>
    <xdr:to>
      <xdr:col>21</xdr:col>
      <xdr:colOff>200025</xdr:colOff>
      <xdr:row>13</xdr:row>
      <xdr:rowOff>228600</xdr:rowOff>
    </xdr:to>
    <xdr:grpSp>
      <xdr:nvGrpSpPr>
        <xdr:cNvPr id="4" name="Group 4"/>
        <xdr:cNvGrpSpPr>
          <a:grpSpLocks/>
        </xdr:cNvGrpSpPr>
      </xdr:nvGrpSpPr>
      <xdr:grpSpPr>
        <a:xfrm>
          <a:off x="9344025" y="495300"/>
          <a:ext cx="923925" cy="2400300"/>
          <a:chOff x="760" y="28"/>
          <a:chExt cx="113" cy="188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767" y="28"/>
            <a:ext cx="106" cy="15"/>
          </a:xfrm>
          <a:prstGeom prst="rightArrow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760" y="31"/>
            <a:ext cx="7" cy="18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26</xdr:row>
      <xdr:rowOff>57150</xdr:rowOff>
    </xdr:from>
    <xdr:to>
      <xdr:col>24</xdr:col>
      <xdr:colOff>0</xdr:colOff>
      <xdr:row>31</xdr:row>
      <xdr:rowOff>114300</xdr:rowOff>
    </xdr:to>
    <xdr:grpSp>
      <xdr:nvGrpSpPr>
        <xdr:cNvPr id="7" name="Group 22"/>
        <xdr:cNvGrpSpPr>
          <a:grpSpLocks/>
        </xdr:cNvGrpSpPr>
      </xdr:nvGrpSpPr>
      <xdr:grpSpPr>
        <a:xfrm>
          <a:off x="10877550" y="5019675"/>
          <a:ext cx="1009650" cy="962025"/>
          <a:chOff x="1142" y="482"/>
          <a:chExt cx="106" cy="100"/>
        </a:xfrm>
        <a:solidFill>
          <a:srgbClr val="FFFFFF"/>
        </a:solidFill>
      </xdr:grpSpPr>
      <xdr:sp>
        <xdr:nvSpPr>
          <xdr:cNvPr id="8" name="Line 23"/>
          <xdr:cNvSpPr>
            <a:spLocks/>
          </xdr:cNvSpPr>
        </xdr:nvSpPr>
        <xdr:spPr>
          <a:xfrm>
            <a:off x="1147" y="509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24"/>
          <xdr:cNvSpPr>
            <a:spLocks/>
          </xdr:cNvSpPr>
        </xdr:nvSpPr>
        <xdr:spPr>
          <a:xfrm>
            <a:off x="1193" y="532"/>
            <a:ext cx="7" cy="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25"/>
          <xdr:cNvSpPr>
            <a:spLocks/>
          </xdr:cNvSpPr>
        </xdr:nvSpPr>
        <xdr:spPr>
          <a:xfrm>
            <a:off x="1158" y="531"/>
            <a:ext cx="7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26"/>
          <xdr:cNvSpPr>
            <a:spLocks/>
          </xdr:cNvSpPr>
        </xdr:nvSpPr>
        <xdr:spPr>
          <a:xfrm>
            <a:off x="1222" y="532"/>
            <a:ext cx="7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V="1">
            <a:off x="1196" y="54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28"/>
          <xdr:cNvSpPr txBox="1">
            <a:spLocks noChangeArrowheads="1"/>
          </xdr:cNvSpPr>
        </xdr:nvSpPr>
        <xdr:spPr>
          <a:xfrm>
            <a:off x="1163" y="542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y1</a:t>
            </a:r>
          </a:p>
        </xdr:txBody>
      </xdr:sp>
      <xdr:sp>
        <xdr:nvSpPr>
          <xdr:cNvPr id="14" name="Text Box 29"/>
          <xdr:cNvSpPr txBox="1">
            <a:spLocks noChangeArrowheads="1"/>
          </xdr:cNvSpPr>
        </xdr:nvSpPr>
        <xdr:spPr>
          <a:xfrm>
            <a:off x="1197" y="543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y2</a:t>
            </a:r>
          </a:p>
        </xdr:txBody>
      </xdr:sp>
      <xdr:sp>
        <xdr:nvSpPr>
          <xdr:cNvPr id="15" name="Line 30"/>
          <xdr:cNvSpPr>
            <a:spLocks/>
          </xdr:cNvSpPr>
        </xdr:nvSpPr>
        <xdr:spPr>
          <a:xfrm>
            <a:off x="1225" y="545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1161" y="544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2"/>
          <xdr:cNvSpPr>
            <a:spLocks/>
          </xdr:cNvSpPr>
        </xdr:nvSpPr>
        <xdr:spPr>
          <a:xfrm>
            <a:off x="1161" y="56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3"/>
          <xdr:cNvSpPr>
            <a:spLocks/>
          </xdr:cNvSpPr>
        </xdr:nvSpPr>
        <xdr:spPr>
          <a:xfrm>
            <a:off x="1196" y="568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34"/>
          <xdr:cNvSpPr txBox="1">
            <a:spLocks noChangeArrowheads="1"/>
          </xdr:cNvSpPr>
        </xdr:nvSpPr>
        <xdr:spPr>
          <a:xfrm>
            <a:off x="1143" y="485"/>
            <a:ext cx="10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ｺﾝｸﾘｰﾄ表面</a:t>
            </a:r>
          </a:p>
        </xdr:txBody>
      </xdr:sp>
      <xdr:sp>
        <xdr:nvSpPr>
          <xdr:cNvPr id="20" name="Rectangle 35"/>
          <xdr:cNvSpPr>
            <a:spLocks/>
          </xdr:cNvSpPr>
        </xdr:nvSpPr>
        <xdr:spPr>
          <a:xfrm>
            <a:off x="1142" y="482"/>
            <a:ext cx="106" cy="1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13</xdr:row>
      <xdr:rowOff>95250</xdr:rowOff>
    </xdr:from>
    <xdr:to>
      <xdr:col>12</xdr:col>
      <xdr:colOff>142875</xdr:colOff>
      <xdr:row>19</xdr:row>
      <xdr:rowOff>104775</xdr:rowOff>
    </xdr:to>
    <xdr:sp>
      <xdr:nvSpPr>
        <xdr:cNvPr id="21" name="Rectangle 6"/>
        <xdr:cNvSpPr>
          <a:spLocks/>
        </xdr:cNvSpPr>
      </xdr:nvSpPr>
      <xdr:spPr>
        <a:xfrm rot="1740000">
          <a:off x="6134100" y="2762250"/>
          <a:ext cx="66675" cy="1104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19050</xdr:rowOff>
    </xdr:from>
    <xdr:to>
      <xdr:col>12</xdr:col>
      <xdr:colOff>485775</xdr:colOff>
      <xdr:row>42</xdr:row>
      <xdr:rowOff>95250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1028700" y="6448425"/>
          <a:ext cx="5514975" cy="14478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は，鉄筋かぶりの二乗とかぶりの測定誤差の関係を表しています。</a:t>
          </a:r>
        </a:p>
      </xdr:txBody>
    </xdr:sp>
    <xdr:clientData/>
  </xdr:twoCellAnchor>
  <xdr:twoCellAnchor>
    <xdr:from>
      <xdr:col>13</xdr:col>
      <xdr:colOff>95250</xdr:colOff>
      <xdr:row>34</xdr:row>
      <xdr:rowOff>19050</xdr:rowOff>
    </xdr:from>
    <xdr:to>
      <xdr:col>19</xdr:col>
      <xdr:colOff>66675</xdr:colOff>
      <xdr:row>42</xdr:row>
      <xdr:rowOff>85725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6657975" y="6448425"/>
          <a:ext cx="3000375" cy="14382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は，鉄筋間隔（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）とかぶりの測定誤差に関する係数の逆数（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）の関係を表しています。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この式の傾き（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）と切片（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b/c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）を得ることで，任意の鉄筋間隔のときの係数を得ることが可能です。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このシートでは，自動で計算されます。</a:t>
          </a:r>
        </a:p>
      </xdr:txBody>
    </xdr:sp>
    <xdr:clientData/>
  </xdr:twoCellAnchor>
  <xdr:twoCellAnchor>
    <xdr:from>
      <xdr:col>21</xdr:col>
      <xdr:colOff>142875</xdr:colOff>
      <xdr:row>33</xdr:row>
      <xdr:rowOff>76200</xdr:rowOff>
    </xdr:from>
    <xdr:to>
      <xdr:col>26</xdr:col>
      <xdr:colOff>9525</xdr:colOff>
      <xdr:row>36</xdr:row>
      <xdr:rowOff>95250</xdr:rowOff>
    </xdr:to>
    <xdr:sp>
      <xdr:nvSpPr>
        <xdr:cNvPr id="24" name="テキスト ボックス 26"/>
        <xdr:cNvSpPr txBox="1">
          <a:spLocks noChangeArrowheads="1"/>
        </xdr:cNvSpPr>
      </xdr:nvSpPr>
      <xdr:spPr>
        <a:xfrm>
          <a:off x="10210800" y="6334125"/>
          <a:ext cx="30003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測定値入力</a:t>
          </a:r>
        </a:p>
      </xdr:txBody>
    </xdr:sp>
    <xdr:clientData/>
  </xdr:twoCellAnchor>
  <xdr:twoCellAnchor>
    <xdr:from>
      <xdr:col>21</xdr:col>
      <xdr:colOff>171450</xdr:colOff>
      <xdr:row>26</xdr:row>
      <xdr:rowOff>133350</xdr:rowOff>
    </xdr:from>
    <xdr:to>
      <xdr:col>21</xdr:col>
      <xdr:colOff>342900</xdr:colOff>
      <xdr:row>32</xdr:row>
      <xdr:rowOff>209550</xdr:rowOff>
    </xdr:to>
    <xdr:sp>
      <xdr:nvSpPr>
        <xdr:cNvPr id="25" name="上矢印 1"/>
        <xdr:cNvSpPr>
          <a:spLocks/>
        </xdr:cNvSpPr>
      </xdr:nvSpPr>
      <xdr:spPr>
        <a:xfrm>
          <a:off x="10239375" y="5095875"/>
          <a:ext cx="171450" cy="1152525"/>
        </a:xfrm>
        <a:prstGeom prst="upArrow">
          <a:avLst>
            <a:gd name="adj" fmla="val -4256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view="pageLayout" workbookViewId="0" topLeftCell="A1">
      <selection activeCell="B32" sqref="B32"/>
    </sheetView>
  </sheetViews>
  <sheetFormatPr defaultColWidth="9.00390625" defaultRowHeight="13.5"/>
  <cols>
    <col min="1" max="19" width="6.625" style="0" customWidth="1"/>
    <col min="20" max="20" width="2.625" style="0" customWidth="1"/>
    <col min="21" max="21" width="3.625" style="0" customWidth="1"/>
    <col min="22" max="22" width="10.625" style="0" customWidth="1"/>
    <col min="23" max="24" width="6.625" style="0" customWidth="1"/>
    <col min="25" max="26" width="8.625" style="0" customWidth="1"/>
    <col min="27" max="27" width="10.625" style="0" customWidth="1"/>
    <col min="28" max="171" width="6.625" style="0" customWidth="1"/>
  </cols>
  <sheetData>
    <row r="1" spans="1:26" ht="18" customHeight="1" thickBot="1">
      <c r="A1" s="118" t="s">
        <v>0</v>
      </c>
      <c r="B1" s="119"/>
      <c r="D1" s="109" t="s">
        <v>29</v>
      </c>
      <c r="E1" s="109"/>
      <c r="F1" s="109"/>
      <c r="G1" s="109"/>
      <c r="H1" s="109"/>
      <c r="I1" s="109"/>
      <c r="J1" s="109"/>
      <c r="K1" s="109"/>
      <c r="O1" s="109" t="s">
        <v>31</v>
      </c>
      <c r="P1" s="109"/>
      <c r="Q1" s="109"/>
      <c r="R1" s="109"/>
      <c r="U1" s="120" t="s">
        <v>1</v>
      </c>
      <c r="V1" s="121"/>
      <c r="W1" s="122" t="s">
        <v>34</v>
      </c>
      <c r="X1" s="109"/>
      <c r="Y1" s="109"/>
      <c r="Z1" s="109"/>
    </row>
    <row r="2" spans="3:24" ht="13.5">
      <c r="C2" s="37"/>
      <c r="F2" s="96"/>
      <c r="X2" s="7"/>
    </row>
    <row r="3" spans="2:26" ht="13.5" customHeight="1">
      <c r="B3" s="1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  <c r="P3" s="7"/>
      <c r="W3" s="6" t="s">
        <v>2</v>
      </c>
      <c r="X3" s="49">
        <f>SLOPE(R7:R11,P7:P11)</f>
        <v>7.630705969117322</v>
      </c>
      <c r="Y3" s="6" t="s">
        <v>3</v>
      </c>
      <c r="Z3">
        <f>1/X3</f>
        <v>0.1310494735411322</v>
      </c>
    </row>
    <row r="4" spans="2:26" ht="41.25" customHeight="1">
      <c r="B4" s="95" t="s">
        <v>37</v>
      </c>
      <c r="C4" s="112" t="s">
        <v>38</v>
      </c>
      <c r="D4" s="113"/>
      <c r="E4" s="113"/>
      <c r="F4" s="113"/>
      <c r="G4" s="113"/>
      <c r="H4" s="112" t="s">
        <v>40</v>
      </c>
      <c r="I4" s="113"/>
      <c r="J4" s="113"/>
      <c r="K4" s="113"/>
      <c r="L4" s="113"/>
      <c r="M4" s="1"/>
      <c r="O4" s="110" t="s">
        <v>39</v>
      </c>
      <c r="P4" s="111"/>
      <c r="Q4" s="111"/>
      <c r="R4" s="111"/>
      <c r="W4" s="48" t="s">
        <v>35</v>
      </c>
      <c r="X4" s="73">
        <f>INTERCEPT(R7:R11,P7:P11)</f>
        <v>-45.44748536436586</v>
      </c>
      <c r="Y4" s="48" t="s">
        <v>36</v>
      </c>
      <c r="Z4">
        <f>X4*Z3</f>
        <v>-5.955869030768456</v>
      </c>
    </row>
    <row r="5" spans="2:27" ht="13.5" customHeight="1">
      <c r="B5" s="3" t="s">
        <v>4</v>
      </c>
      <c r="C5" s="54" t="s">
        <v>16</v>
      </c>
      <c r="D5" s="55" t="s">
        <v>17</v>
      </c>
      <c r="E5" s="56" t="s">
        <v>24</v>
      </c>
      <c r="F5" s="57" t="s">
        <v>25</v>
      </c>
      <c r="G5" s="58" t="s">
        <v>26</v>
      </c>
      <c r="H5" s="38" t="s">
        <v>16</v>
      </c>
      <c r="I5" s="39" t="s">
        <v>17</v>
      </c>
      <c r="J5" s="42" t="s">
        <v>24</v>
      </c>
      <c r="K5" s="44" t="s">
        <v>25</v>
      </c>
      <c r="L5" s="46" t="s">
        <v>26</v>
      </c>
      <c r="Q5" s="1" t="s">
        <v>5</v>
      </c>
      <c r="R5" s="7"/>
      <c r="U5" s="113" t="s">
        <v>28</v>
      </c>
      <c r="V5" s="114" t="s">
        <v>6</v>
      </c>
      <c r="W5" s="115" t="s">
        <v>7</v>
      </c>
      <c r="X5" s="115"/>
      <c r="Y5" s="15" t="s">
        <v>8</v>
      </c>
      <c r="Z5" s="16" t="s">
        <v>9</v>
      </c>
      <c r="AA5" s="116" t="s">
        <v>10</v>
      </c>
    </row>
    <row r="6" spans="1:27" ht="15.75">
      <c r="A6" s="9" t="s">
        <v>11</v>
      </c>
      <c r="B6" s="10" t="s">
        <v>12</v>
      </c>
      <c r="C6" s="11">
        <v>7.5</v>
      </c>
      <c r="D6" s="12">
        <v>10</v>
      </c>
      <c r="E6" s="12">
        <v>12.5</v>
      </c>
      <c r="F6" s="64">
        <v>15</v>
      </c>
      <c r="G6" s="65">
        <v>17.5</v>
      </c>
      <c r="H6" s="102">
        <f>+C6</f>
        <v>7.5</v>
      </c>
      <c r="I6" s="59">
        <f>+D6</f>
        <v>10</v>
      </c>
      <c r="J6" s="59">
        <f>+E6</f>
        <v>12.5</v>
      </c>
      <c r="K6" s="59">
        <f>+F6</f>
        <v>15</v>
      </c>
      <c r="L6" s="60">
        <f>G6</f>
        <v>17.5</v>
      </c>
      <c r="M6" s="13" t="s">
        <v>23</v>
      </c>
      <c r="O6" s="2" t="s">
        <v>27</v>
      </c>
      <c r="P6" s="14" t="s">
        <v>13</v>
      </c>
      <c r="Q6" s="63" t="s">
        <v>14</v>
      </c>
      <c r="R6" s="2" t="s">
        <v>15</v>
      </c>
      <c r="U6" s="113"/>
      <c r="V6" s="114"/>
      <c r="W6" s="8" t="s">
        <v>16</v>
      </c>
      <c r="X6" s="8" t="s">
        <v>17</v>
      </c>
      <c r="Y6" s="15" t="s">
        <v>18</v>
      </c>
      <c r="Z6" s="16" t="s">
        <v>19</v>
      </c>
      <c r="AA6" s="117"/>
    </row>
    <row r="7" spans="1:27" ht="13.5">
      <c r="A7" s="9" t="s">
        <v>12</v>
      </c>
      <c r="B7" s="17">
        <v>2.5</v>
      </c>
      <c r="C7" s="66">
        <v>28</v>
      </c>
      <c r="D7" s="67">
        <v>26.4</v>
      </c>
      <c r="E7" s="68">
        <v>26.4</v>
      </c>
      <c r="F7" s="94">
        <v>24.9</v>
      </c>
      <c r="G7" s="103">
        <v>24.9</v>
      </c>
      <c r="H7" s="76">
        <f aca="true" t="shared" si="0" ref="H7:L11">$B7*10-C7</f>
        <v>-3</v>
      </c>
      <c r="I7" s="77">
        <f t="shared" si="0"/>
        <v>-1.3999999999999986</v>
      </c>
      <c r="J7" s="77">
        <f t="shared" si="0"/>
        <v>-1.3999999999999986</v>
      </c>
      <c r="K7" s="77">
        <f t="shared" si="0"/>
        <v>0.10000000000000142</v>
      </c>
      <c r="L7" s="78">
        <f t="shared" si="0"/>
        <v>0.10000000000000142</v>
      </c>
      <c r="M7" s="51">
        <f>B7^2</f>
        <v>6.25</v>
      </c>
      <c r="O7" s="41" t="str">
        <f>C5</f>
        <v>y1</v>
      </c>
      <c r="P7" s="61">
        <f>+C6</f>
        <v>7.5</v>
      </c>
      <c r="Q7" s="97">
        <f>LINEST(H13:H17,M7:M11,FALSE,TRUE)</f>
        <v>0.05568130745658835</v>
      </c>
      <c r="R7" s="62">
        <f>1/Q7</f>
        <v>17.95934840035222</v>
      </c>
      <c r="U7" s="34">
        <v>1</v>
      </c>
      <c r="V7" s="104">
        <v>12.1</v>
      </c>
      <c r="W7" s="18">
        <v>14.3</v>
      </c>
      <c r="X7" s="18">
        <v>15.2</v>
      </c>
      <c r="Y7" s="19">
        <f aca="true" t="shared" si="1" ref="Y7:Y26">(W7+X7)/2</f>
        <v>14.75</v>
      </c>
      <c r="Z7" s="20">
        <f aca="true" t="shared" si="2" ref="Z7:Z26">Z$3*V7^2/(Y7+Z$4)</f>
        <v>2.181790729327036</v>
      </c>
      <c r="AA7" s="21">
        <f aca="true" t="shared" si="3" ref="AA7:AA26">V7*10+Z7</f>
        <v>123.18179072932703</v>
      </c>
    </row>
    <row r="8" spans="2:27" ht="13.5">
      <c r="B8" s="22">
        <v>5</v>
      </c>
      <c r="C8" s="66">
        <v>50.6</v>
      </c>
      <c r="D8" s="67">
        <v>50.8</v>
      </c>
      <c r="E8" s="68">
        <v>51.1</v>
      </c>
      <c r="F8" s="67">
        <v>49.7</v>
      </c>
      <c r="G8" s="74">
        <v>49.8</v>
      </c>
      <c r="H8" s="79">
        <f t="shared" si="0"/>
        <v>-0.6000000000000014</v>
      </c>
      <c r="I8" s="80">
        <f t="shared" si="0"/>
        <v>-0.7999999999999972</v>
      </c>
      <c r="J8" s="80">
        <f t="shared" si="0"/>
        <v>-1.1000000000000014</v>
      </c>
      <c r="K8" s="80">
        <f t="shared" si="0"/>
        <v>0.29999999999999716</v>
      </c>
      <c r="L8" s="81">
        <f t="shared" si="0"/>
        <v>0.20000000000000284</v>
      </c>
      <c r="M8" s="52">
        <f>B8^2</f>
        <v>25</v>
      </c>
      <c r="O8" s="40" t="str">
        <f>D5</f>
        <v>y2</v>
      </c>
      <c r="P8" s="61">
        <f>+D6</f>
        <v>10</v>
      </c>
      <c r="Q8" s="98">
        <f>LINEST(I13:I17,M7:M11,FALSE,TRUE)</f>
        <v>0.03054545454545452</v>
      </c>
      <c r="R8" s="62">
        <f>1/Q8</f>
        <v>32.73809523809526</v>
      </c>
      <c r="U8" s="35">
        <v>2</v>
      </c>
      <c r="V8" s="105">
        <v>12.2</v>
      </c>
      <c r="W8" s="23">
        <v>15.2</v>
      </c>
      <c r="X8" s="23">
        <v>14.9</v>
      </c>
      <c r="Y8" s="24">
        <f t="shared" si="1"/>
        <v>15.05</v>
      </c>
      <c r="Z8" s="25">
        <f t="shared" si="2"/>
        <v>2.14483425715501</v>
      </c>
      <c r="AA8" s="26">
        <f t="shared" si="3"/>
        <v>124.14483425715501</v>
      </c>
    </row>
    <row r="9" spans="2:27" ht="13.5">
      <c r="B9" s="22">
        <v>7.5</v>
      </c>
      <c r="C9" s="66">
        <v>74.1</v>
      </c>
      <c r="D9" s="67">
        <v>74.9</v>
      </c>
      <c r="E9" s="68">
        <v>75.4</v>
      </c>
      <c r="F9" s="67">
        <v>74.6</v>
      </c>
      <c r="G9" s="74">
        <v>75</v>
      </c>
      <c r="H9" s="79">
        <f t="shared" si="0"/>
        <v>0.9000000000000057</v>
      </c>
      <c r="I9" s="80">
        <f t="shared" si="0"/>
        <v>0.09999999999999432</v>
      </c>
      <c r="J9" s="80">
        <f t="shared" si="0"/>
        <v>-0.4000000000000057</v>
      </c>
      <c r="K9" s="80">
        <f t="shared" si="0"/>
        <v>0.4000000000000057</v>
      </c>
      <c r="L9" s="81">
        <f t="shared" si="0"/>
        <v>0</v>
      </c>
      <c r="M9" s="52">
        <f>B9^2</f>
        <v>56.25</v>
      </c>
      <c r="O9" s="43" t="str">
        <f>E5</f>
        <v>y3</v>
      </c>
      <c r="P9" s="61">
        <f>+E6</f>
        <v>12.5</v>
      </c>
      <c r="Q9" s="99">
        <f>LINEST(J13:J17,M7:M11,FALSE,TRUE)</f>
        <v>0.028077630234933617</v>
      </c>
      <c r="R9" s="62">
        <f>1/Q9</f>
        <v>35.61554132712455</v>
      </c>
      <c r="U9" s="35">
        <v>3</v>
      </c>
      <c r="V9" s="105">
        <v>12.3</v>
      </c>
      <c r="W9" s="23">
        <v>14.9</v>
      </c>
      <c r="X9" s="23">
        <v>15.3</v>
      </c>
      <c r="Y9" s="24">
        <f t="shared" si="1"/>
        <v>15.100000000000001</v>
      </c>
      <c r="Z9" s="25">
        <f t="shared" si="2"/>
        <v>2.168218600406165</v>
      </c>
      <c r="AA9" s="26">
        <f t="shared" si="3"/>
        <v>125.16821860040616</v>
      </c>
    </row>
    <row r="10" spans="2:27" ht="13.5">
      <c r="B10" s="22">
        <v>10</v>
      </c>
      <c r="C10" s="66">
        <v>97</v>
      </c>
      <c r="D10" s="67">
        <v>97.9</v>
      </c>
      <c r="E10" s="68">
        <v>98.8</v>
      </c>
      <c r="F10" s="67">
        <v>99</v>
      </c>
      <c r="G10" s="74">
        <v>99.2</v>
      </c>
      <c r="H10" s="79">
        <f t="shared" si="0"/>
        <v>3</v>
      </c>
      <c r="I10" s="80">
        <f t="shared" si="0"/>
        <v>2.0999999999999943</v>
      </c>
      <c r="J10" s="80">
        <f t="shared" si="0"/>
        <v>1.2000000000000028</v>
      </c>
      <c r="K10" s="80">
        <f t="shared" si="0"/>
        <v>1</v>
      </c>
      <c r="L10" s="81">
        <f t="shared" si="0"/>
        <v>0.7999999999999972</v>
      </c>
      <c r="M10" s="52">
        <f>B10^2</f>
        <v>100</v>
      </c>
      <c r="O10" s="45" t="str">
        <f>F5</f>
        <v>y4</v>
      </c>
      <c r="P10" s="61">
        <f>+F6</f>
        <v>15</v>
      </c>
      <c r="Q10" s="100">
        <f>LINEST(K13:K17,M7:M11,FALSE,TRUE)</f>
        <v>0.01485597548518896</v>
      </c>
      <c r="R10" s="62">
        <f>1/Q10</f>
        <v>67.31298129812984</v>
      </c>
      <c r="U10" s="35">
        <v>4</v>
      </c>
      <c r="V10" s="105"/>
      <c r="W10" s="23"/>
      <c r="X10" s="23"/>
      <c r="Y10" s="24">
        <f t="shared" si="1"/>
        <v>0</v>
      </c>
      <c r="Z10" s="25">
        <f t="shared" si="2"/>
        <v>0</v>
      </c>
      <c r="AA10" s="26">
        <f t="shared" si="3"/>
        <v>0</v>
      </c>
    </row>
    <row r="11" spans="2:27" ht="13.5">
      <c r="B11" s="31">
        <v>12.5</v>
      </c>
      <c r="C11" s="69">
        <v>120</v>
      </c>
      <c r="D11" s="70">
        <v>121.8</v>
      </c>
      <c r="E11" s="71">
        <v>121.6</v>
      </c>
      <c r="F11" s="70">
        <v>122.2</v>
      </c>
      <c r="G11" s="75">
        <v>123</v>
      </c>
      <c r="H11" s="82">
        <f t="shared" si="0"/>
        <v>5</v>
      </c>
      <c r="I11" s="83">
        <f t="shared" si="0"/>
        <v>3.200000000000003</v>
      </c>
      <c r="J11" s="83">
        <f t="shared" si="0"/>
        <v>3.4000000000000057</v>
      </c>
      <c r="K11" s="83">
        <f t="shared" si="0"/>
        <v>2.799999999999997</v>
      </c>
      <c r="L11" s="84">
        <f t="shared" si="0"/>
        <v>2</v>
      </c>
      <c r="M11" s="53">
        <f>B11^2</f>
        <v>156.25</v>
      </c>
      <c r="O11" s="47" t="str">
        <f>G5</f>
        <v>y5</v>
      </c>
      <c r="P11" s="61">
        <f>G6</f>
        <v>17.5</v>
      </c>
      <c r="Q11" s="101">
        <f>LINEST(L13:L17,M7:M11,FALSE,TRUE)</f>
        <v>0.010410623084780383</v>
      </c>
      <c r="R11" s="62">
        <f>1/Q11</f>
        <v>96.05572998430146</v>
      </c>
      <c r="U11" s="36">
        <v>5</v>
      </c>
      <c r="V11" s="106"/>
      <c r="W11" s="27"/>
      <c r="X11" s="27"/>
      <c r="Y11" s="28">
        <f t="shared" si="1"/>
        <v>0</v>
      </c>
      <c r="Z11" s="29">
        <f t="shared" si="2"/>
        <v>0</v>
      </c>
      <c r="AA11" s="30">
        <f t="shared" si="3"/>
        <v>0</v>
      </c>
    </row>
    <row r="12" spans="3:27" ht="13.5">
      <c r="C12" s="33" t="s">
        <v>20</v>
      </c>
      <c r="D12" s="32" t="s">
        <v>21</v>
      </c>
      <c r="E12" s="32"/>
      <c r="F12" s="32"/>
      <c r="G12" s="32"/>
      <c r="H12" s="72"/>
      <c r="I12" s="72"/>
      <c r="J12" s="72"/>
      <c r="K12" s="72"/>
      <c r="L12" s="72"/>
      <c r="U12" s="34">
        <v>6</v>
      </c>
      <c r="V12" s="104"/>
      <c r="W12" s="18"/>
      <c r="X12" s="18"/>
      <c r="Y12" s="19">
        <f t="shared" si="1"/>
        <v>0</v>
      </c>
      <c r="Z12" s="20">
        <f t="shared" si="2"/>
        <v>0</v>
      </c>
      <c r="AA12" s="21">
        <f t="shared" si="3"/>
        <v>0</v>
      </c>
    </row>
    <row r="13" spans="8:27" ht="13.5">
      <c r="H13" s="86">
        <f aca="true" t="shared" si="4" ref="H13:L17">IF(H$7&lt;0,H7-H$7,H7)</f>
        <v>0</v>
      </c>
      <c r="I13" s="87">
        <f t="shared" si="4"/>
        <v>0</v>
      </c>
      <c r="J13" s="87">
        <f t="shared" si="4"/>
        <v>0</v>
      </c>
      <c r="K13" s="87">
        <f t="shared" si="4"/>
        <v>0.10000000000000142</v>
      </c>
      <c r="L13" s="88">
        <f t="shared" si="4"/>
        <v>0.10000000000000142</v>
      </c>
      <c r="P13" s="1" t="s">
        <v>5</v>
      </c>
      <c r="R13" s="1" t="s">
        <v>5</v>
      </c>
      <c r="U13" s="35">
        <v>7</v>
      </c>
      <c r="V13" s="105"/>
      <c r="W13" s="23"/>
      <c r="X13" s="23"/>
      <c r="Y13" s="24">
        <f t="shared" si="1"/>
        <v>0</v>
      </c>
      <c r="Z13" s="25">
        <f t="shared" si="2"/>
        <v>0</v>
      </c>
      <c r="AA13" s="26">
        <f t="shared" si="3"/>
        <v>0</v>
      </c>
    </row>
    <row r="14" spans="6:27" ht="18.75">
      <c r="F14" s="107"/>
      <c r="G14" s="108"/>
      <c r="H14" s="89">
        <f t="shared" si="4"/>
        <v>2.3999999999999986</v>
      </c>
      <c r="I14" s="85">
        <f t="shared" si="4"/>
        <v>0.6000000000000014</v>
      </c>
      <c r="J14" s="85">
        <f t="shared" si="4"/>
        <v>0.29999999999999716</v>
      </c>
      <c r="K14" s="85">
        <f t="shared" si="4"/>
        <v>0.29999999999999716</v>
      </c>
      <c r="L14" s="90">
        <f t="shared" si="4"/>
        <v>0.20000000000000284</v>
      </c>
      <c r="P14" s="1" t="s">
        <v>22</v>
      </c>
      <c r="R14" s="1" t="s">
        <v>22</v>
      </c>
      <c r="U14" s="35">
        <v>8</v>
      </c>
      <c r="V14" s="105"/>
      <c r="W14" s="23"/>
      <c r="X14" s="23"/>
      <c r="Y14" s="24">
        <f t="shared" si="1"/>
        <v>0</v>
      </c>
      <c r="Z14" s="25">
        <f t="shared" si="2"/>
        <v>0</v>
      </c>
      <c r="AA14" s="26">
        <f t="shared" si="3"/>
        <v>0</v>
      </c>
    </row>
    <row r="15" spans="6:27" ht="13.5">
      <c r="F15" s="107"/>
      <c r="G15" s="108"/>
      <c r="H15" s="89">
        <f t="shared" si="4"/>
        <v>3.9000000000000057</v>
      </c>
      <c r="I15" s="85">
        <f t="shared" si="4"/>
        <v>1.499999999999993</v>
      </c>
      <c r="J15" s="85">
        <f t="shared" si="4"/>
        <v>0.9999999999999929</v>
      </c>
      <c r="K15" s="85">
        <f t="shared" si="4"/>
        <v>0.4000000000000057</v>
      </c>
      <c r="L15" s="90">
        <f t="shared" si="4"/>
        <v>0</v>
      </c>
      <c r="U15" s="35">
        <v>9</v>
      </c>
      <c r="V15" s="105"/>
      <c r="W15" s="23"/>
      <c r="X15" s="23"/>
      <c r="Y15" s="24">
        <f t="shared" si="1"/>
        <v>0</v>
      </c>
      <c r="Z15" s="25">
        <f t="shared" si="2"/>
        <v>0</v>
      </c>
      <c r="AA15" s="26">
        <f t="shared" si="3"/>
        <v>0</v>
      </c>
    </row>
    <row r="16" spans="8:27" ht="13.5">
      <c r="H16" s="89">
        <f t="shared" si="4"/>
        <v>6</v>
      </c>
      <c r="I16" s="85">
        <f t="shared" si="4"/>
        <v>3.499999999999993</v>
      </c>
      <c r="J16" s="85">
        <f t="shared" si="4"/>
        <v>2.6000000000000014</v>
      </c>
      <c r="K16" s="85">
        <f t="shared" si="4"/>
        <v>1</v>
      </c>
      <c r="L16" s="90">
        <f t="shared" si="4"/>
        <v>0.7999999999999972</v>
      </c>
      <c r="U16" s="36">
        <v>10</v>
      </c>
      <c r="V16" s="106"/>
      <c r="W16" s="27"/>
      <c r="X16" s="27"/>
      <c r="Y16" s="28">
        <f t="shared" si="1"/>
        <v>0</v>
      </c>
      <c r="Z16" s="29">
        <f t="shared" si="2"/>
        <v>0</v>
      </c>
      <c r="AA16" s="30">
        <f t="shared" si="3"/>
        <v>0</v>
      </c>
    </row>
    <row r="17" spans="8:27" ht="13.5">
      <c r="H17" s="91">
        <f t="shared" si="4"/>
        <v>8</v>
      </c>
      <c r="I17" s="92">
        <f t="shared" si="4"/>
        <v>4.600000000000001</v>
      </c>
      <c r="J17" s="92">
        <f t="shared" si="4"/>
        <v>4.800000000000004</v>
      </c>
      <c r="K17" s="92">
        <f t="shared" si="4"/>
        <v>2.799999999999997</v>
      </c>
      <c r="L17" s="93">
        <f t="shared" si="4"/>
        <v>2</v>
      </c>
      <c r="U17" s="34">
        <v>11</v>
      </c>
      <c r="V17" s="104"/>
      <c r="W17" s="18"/>
      <c r="X17" s="18"/>
      <c r="Y17" s="19">
        <f t="shared" si="1"/>
        <v>0</v>
      </c>
      <c r="Z17" s="20">
        <f t="shared" si="2"/>
        <v>0</v>
      </c>
      <c r="AA17" s="21">
        <f t="shared" si="3"/>
        <v>0</v>
      </c>
    </row>
    <row r="18" spans="9:27" ht="13.5">
      <c r="I18" s="1" t="s">
        <v>5</v>
      </c>
      <c r="M18" s="1" t="s">
        <v>5</v>
      </c>
      <c r="U18" s="35">
        <v>12</v>
      </c>
      <c r="V18" s="105"/>
      <c r="W18" s="23"/>
      <c r="X18" s="23"/>
      <c r="Y18" s="24">
        <f t="shared" si="1"/>
        <v>0</v>
      </c>
      <c r="Z18" s="25">
        <f t="shared" si="2"/>
        <v>0</v>
      </c>
      <c r="AA18" s="26">
        <f t="shared" si="3"/>
        <v>0</v>
      </c>
    </row>
    <row r="19" spans="9:27" ht="13.5">
      <c r="I19" s="1" t="s">
        <v>22</v>
      </c>
      <c r="M19" s="1" t="s">
        <v>22</v>
      </c>
      <c r="U19" s="35">
        <v>13</v>
      </c>
      <c r="V19" s="105"/>
      <c r="W19" s="23"/>
      <c r="X19" s="23"/>
      <c r="Y19" s="24">
        <f t="shared" si="1"/>
        <v>0</v>
      </c>
      <c r="Z19" s="25">
        <f t="shared" si="2"/>
        <v>0</v>
      </c>
      <c r="AA19" s="26">
        <f t="shared" si="3"/>
        <v>0</v>
      </c>
    </row>
    <row r="20" spans="21:27" ht="13.5">
      <c r="U20" s="35">
        <v>14</v>
      </c>
      <c r="V20" s="105"/>
      <c r="W20" s="23"/>
      <c r="X20" s="23"/>
      <c r="Y20" s="24">
        <f t="shared" si="1"/>
        <v>0</v>
      </c>
      <c r="Z20" s="25">
        <f t="shared" si="2"/>
        <v>0</v>
      </c>
      <c r="AA20" s="26">
        <f t="shared" si="3"/>
        <v>0</v>
      </c>
    </row>
    <row r="21" spans="21:27" ht="13.5">
      <c r="U21" s="36">
        <v>15</v>
      </c>
      <c r="V21" s="106"/>
      <c r="W21" s="27"/>
      <c r="X21" s="27"/>
      <c r="Y21" s="28">
        <f t="shared" si="1"/>
        <v>0</v>
      </c>
      <c r="Z21" s="29">
        <f t="shared" si="2"/>
        <v>0</v>
      </c>
      <c r="AA21" s="30">
        <f t="shared" si="3"/>
        <v>0</v>
      </c>
    </row>
    <row r="22" spans="21:27" ht="13.5">
      <c r="U22" s="34">
        <v>16</v>
      </c>
      <c r="V22" s="104"/>
      <c r="W22" s="18"/>
      <c r="X22" s="18"/>
      <c r="Y22" s="19">
        <f t="shared" si="1"/>
        <v>0</v>
      </c>
      <c r="Z22" s="20">
        <f t="shared" si="2"/>
        <v>0</v>
      </c>
      <c r="AA22" s="21">
        <f t="shared" si="3"/>
        <v>0</v>
      </c>
    </row>
    <row r="23" spans="21:27" ht="13.5">
      <c r="U23" s="35">
        <v>17</v>
      </c>
      <c r="V23" s="105"/>
      <c r="W23" s="23"/>
      <c r="X23" s="23"/>
      <c r="Y23" s="24">
        <f t="shared" si="1"/>
        <v>0</v>
      </c>
      <c r="Z23" s="25">
        <f t="shared" si="2"/>
        <v>0</v>
      </c>
      <c r="AA23" s="26">
        <f t="shared" si="3"/>
        <v>0</v>
      </c>
    </row>
    <row r="24" spans="21:27" ht="13.5">
      <c r="U24" s="35">
        <v>18</v>
      </c>
      <c r="V24" s="105"/>
      <c r="W24" s="23"/>
      <c r="X24" s="23"/>
      <c r="Y24" s="24">
        <f t="shared" si="1"/>
        <v>0</v>
      </c>
      <c r="Z24" s="25">
        <f t="shared" si="2"/>
        <v>0</v>
      </c>
      <c r="AA24" s="26">
        <f t="shared" si="3"/>
        <v>0</v>
      </c>
    </row>
    <row r="25" spans="21:27" ht="13.5">
      <c r="U25" s="35">
        <v>19</v>
      </c>
      <c r="V25" s="105"/>
      <c r="W25" s="23"/>
      <c r="X25" s="23"/>
      <c r="Y25" s="24">
        <f t="shared" si="1"/>
        <v>0</v>
      </c>
      <c r="Z25" s="25">
        <f t="shared" si="2"/>
        <v>0</v>
      </c>
      <c r="AA25" s="26">
        <f t="shared" si="3"/>
        <v>0</v>
      </c>
    </row>
    <row r="26" spans="21:27" ht="13.5">
      <c r="U26" s="36">
        <v>20</v>
      </c>
      <c r="V26" s="106"/>
      <c r="W26" s="27"/>
      <c r="X26" s="27"/>
      <c r="Y26" s="28">
        <f t="shared" si="1"/>
        <v>0</v>
      </c>
      <c r="Z26" s="29">
        <f t="shared" si="2"/>
        <v>0</v>
      </c>
      <c r="AA26" s="30">
        <f t="shared" si="3"/>
        <v>0</v>
      </c>
    </row>
    <row r="27" spans="24:27" ht="13.5">
      <c r="X27" s="4"/>
      <c r="Y27" s="5"/>
      <c r="Z27" s="5"/>
      <c r="AA27" s="5"/>
    </row>
    <row r="28" spans="14:19" ht="17.25">
      <c r="N28" s="109" t="s">
        <v>32</v>
      </c>
      <c r="O28" s="109"/>
      <c r="P28" s="109"/>
      <c r="Q28" s="109"/>
      <c r="R28" s="109"/>
      <c r="S28" s="109"/>
    </row>
    <row r="33" spans="6:25" ht="17.25">
      <c r="F33" s="109" t="s">
        <v>30</v>
      </c>
      <c r="G33" s="109"/>
      <c r="H33" s="109"/>
      <c r="I33" s="109"/>
      <c r="J33" s="109"/>
      <c r="V33" s="109" t="s">
        <v>33</v>
      </c>
      <c r="W33" s="109"/>
      <c r="X33" s="109"/>
      <c r="Y33" s="109"/>
    </row>
    <row r="45" ht="13.5">
      <c r="C45" s="50"/>
    </row>
  </sheetData>
  <sheetProtection/>
  <mergeCells count="18">
    <mergeCell ref="AA5:AA6"/>
    <mergeCell ref="A1:B1"/>
    <mergeCell ref="D1:K1"/>
    <mergeCell ref="O1:R1"/>
    <mergeCell ref="U1:V1"/>
    <mergeCell ref="W1:Z1"/>
    <mergeCell ref="C3:G3"/>
    <mergeCell ref="H3:L3"/>
    <mergeCell ref="F14:G15"/>
    <mergeCell ref="N28:S28"/>
    <mergeCell ref="F33:J33"/>
    <mergeCell ref="V33:Y33"/>
    <mergeCell ref="O4:R4"/>
    <mergeCell ref="C4:G4"/>
    <mergeCell ref="H4:L4"/>
    <mergeCell ref="U5:U6"/>
    <mergeCell ref="V5:V6"/>
    <mergeCell ref="W5:X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国立研究開発法人法人土木研究所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電磁誘導法における近接鉄筋の影響の補正計算プログラム</dc:title>
  <dc:subject/>
  <dc:creator>構造物マネジメント技術チーム</dc:creator>
  <cp:keywords/>
  <dc:description/>
  <cp:lastModifiedBy>加藤　祐哉</cp:lastModifiedBy>
  <cp:lastPrinted>2020-09-18T02:26:29Z</cp:lastPrinted>
  <dcterms:created xsi:type="dcterms:W3CDTF">2007-02-13T14:21:29Z</dcterms:created>
  <dcterms:modified xsi:type="dcterms:W3CDTF">2020-10-02T02:40:54Z</dcterms:modified>
  <cp:category/>
  <cp:version/>
  <cp:contentType/>
  <cp:contentStatus/>
</cp:coreProperties>
</file>